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40" windowHeight="7995" activeTab="1"/>
  </bookViews>
  <sheets>
    <sheet name="CÁLCULO Mf" sheetId="1" r:id="rId1"/>
    <sheet name="CÁLCULO (P)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<sst xmlns="http://schemas.openxmlformats.org/spreadsheetml/2006/main" count="150" uniqueCount="47">
  <si>
    <t>K</t>
  </si>
  <si>
    <t>NUMERADOR</t>
  </si>
  <si>
    <t>DENOMINADOR</t>
  </si>
  <si>
    <t>DIVISÃO</t>
  </si>
  <si>
    <t>TUBULAR</t>
  </si>
  <si>
    <t>CAIXÃO</t>
  </si>
  <si>
    <t>RETANGULAR</t>
  </si>
  <si>
    <t xml:space="preserve"> QUADRADO </t>
  </si>
  <si>
    <t>MEDIDA DE L (m)</t>
  </si>
  <si>
    <t>MEDIDA DE L (mm)</t>
  </si>
  <si>
    <t>MEDIDA DE b (m)</t>
  </si>
  <si>
    <t>MEDIDA DE b (mm)</t>
  </si>
  <si>
    <t>VALOR DE "X"</t>
  </si>
  <si>
    <t>MEDIDA DE h (mm)</t>
  </si>
  <si>
    <t>MEDIDA DE D (m)</t>
  </si>
  <si>
    <t>MEDIDA DE D (mm)</t>
  </si>
  <si>
    <t>VALOR DE "Y"</t>
  </si>
  <si>
    <t>MEDIDA DE d (m)</t>
  </si>
  <si>
    <t>MEDIDA DE d (mm)</t>
  </si>
  <si>
    <t>MEDIDA DE a (mm)</t>
  </si>
  <si>
    <t>VALOR DE "Z"</t>
  </si>
  <si>
    <t>Wx</t>
  </si>
  <si>
    <t>VALOR DE Wx (m³)</t>
  </si>
  <si>
    <t>MEDIDA DE a (m)</t>
  </si>
  <si>
    <t>VALOR DE Wx (cm³)</t>
  </si>
  <si>
    <t>Mƒ máx (P)</t>
  </si>
  <si>
    <t>VALOR DE P (N)</t>
  </si>
  <si>
    <t>P (TUBULAR)</t>
  </si>
  <si>
    <t>P (QUADRADO)</t>
  </si>
  <si>
    <t>D (m)</t>
  </si>
  <si>
    <t>d (m)</t>
  </si>
  <si>
    <t>L (m)</t>
  </si>
  <si>
    <t>P (RETANGULAR)</t>
  </si>
  <si>
    <t>b</t>
  </si>
  <si>
    <t>h</t>
  </si>
  <si>
    <t>P (CIRCULAR)</t>
  </si>
  <si>
    <t>P (CAIXÃO)</t>
  </si>
  <si>
    <t>a (m)</t>
  </si>
  <si>
    <t>b (m)</t>
  </si>
  <si>
    <t>P (PERFIL INDUSTRIAL)</t>
  </si>
  <si>
    <t>Mƒ máx (Nm)</t>
  </si>
  <si>
    <t>CIRCULAR</t>
  </si>
  <si>
    <t>h (m)</t>
  </si>
  <si>
    <r>
      <t>Wx (m</t>
    </r>
    <r>
      <rPr>
        <vertAlign val="superscript"/>
        <sz val="12"/>
        <color indexed="8"/>
        <rFont val="Arial Black"/>
        <family val="2"/>
      </rPr>
      <t>3</t>
    </r>
    <r>
      <rPr>
        <sz val="12"/>
        <color indexed="8"/>
        <rFont val="Arial Black"/>
        <family val="2"/>
      </rPr>
      <t>)</t>
    </r>
  </si>
  <si>
    <t>Wx (m3)</t>
  </si>
  <si>
    <r>
      <t>σe (N/mm</t>
    </r>
    <r>
      <rPr>
        <vertAlign val="superscript"/>
        <sz val="12"/>
        <color indexed="8"/>
        <rFont val="Arial Black"/>
        <family val="2"/>
      </rPr>
      <t>2</t>
    </r>
    <r>
      <rPr>
        <sz val="12"/>
        <color indexed="8"/>
        <rFont val="Arial Black"/>
        <family val="2"/>
      </rPr>
      <t>)</t>
    </r>
  </si>
  <si>
    <r>
      <t>σe (N/m</t>
    </r>
    <r>
      <rPr>
        <vertAlign val="superscript"/>
        <sz val="12"/>
        <color indexed="8"/>
        <rFont val="Arial Black"/>
        <family val="2"/>
      </rPr>
      <t>2</t>
    </r>
    <r>
      <rPr>
        <sz val="12"/>
        <color indexed="8"/>
        <rFont val="Arial Black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</si>
</sst>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vertAlign val="superscript"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33" borderId="10" xfId="0" applyFill="1" applyBorder="1" applyAlignment="1">
      <alignment/>
    </xf>
    <xf numFmtId="0" fontId="36" fillId="34" borderId="10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164" fontId="36" fillId="34" borderId="10" xfId="0" applyNumberFormat="1" applyFont="1" applyFill="1" applyBorder="1" applyAlignment="1">
      <alignment horizontal="center" vertical="center"/>
    </xf>
    <xf numFmtId="0" fontId="36" fillId="36" borderId="10" xfId="0" applyNumberFormat="1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/>
    </xf>
    <xf numFmtId="2" fontId="36" fillId="35" borderId="10" xfId="0" applyNumberFormat="1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35" borderId="10" xfId="0" applyNumberFormat="1" applyFont="1" applyFill="1" applyBorder="1" applyAlignment="1">
      <alignment horizontal="center" vertical="center"/>
    </xf>
    <xf numFmtId="2" fontId="36" fillId="35" borderId="11" xfId="0" applyNumberFormat="1" applyFont="1" applyFill="1" applyBorder="1" applyAlignment="1">
      <alignment horizontal="center" vertical="center"/>
    </xf>
    <xf numFmtId="2" fontId="36" fillId="35" borderId="12" xfId="0" applyNumberFormat="1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5" borderId="11" xfId="0" applyNumberFormat="1" applyFont="1" applyFill="1" applyBorder="1" applyAlignment="1">
      <alignment horizontal="center" vertical="center"/>
    </xf>
    <xf numFmtId="0" fontId="36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">
      <selection activeCell="B1" sqref="B1:C2"/>
    </sheetView>
  </sheetViews>
  <sheetFormatPr defaultColWidth="9.140625" defaultRowHeight="15"/>
  <cols>
    <col min="1" max="1" width="22.28125" style="0" customWidth="1"/>
    <col min="2" max="2" width="16.00390625" style="0" bestFit="1" customWidth="1"/>
    <col min="3" max="3" width="15.57421875" style="0" bestFit="1" customWidth="1"/>
    <col min="4" max="4" width="20.28125" style="0" bestFit="1" customWidth="1"/>
    <col min="5" max="5" width="9.28125" style="0" bestFit="1" customWidth="1"/>
    <col min="6" max="6" width="22.57421875" style="0" customWidth="1"/>
    <col min="7" max="7" width="25.140625" style="0" customWidth="1"/>
    <col min="8" max="8" width="26.57421875" style="0" customWidth="1"/>
    <col min="9" max="9" width="25.00390625" style="0" bestFit="1" customWidth="1"/>
    <col min="10" max="10" width="25.140625" style="0" bestFit="1" customWidth="1"/>
    <col min="11" max="11" width="19.00390625" style="0" bestFit="1" customWidth="1"/>
    <col min="12" max="12" width="25.00390625" style="0" bestFit="1" customWidth="1"/>
  </cols>
  <sheetData>
    <row r="1" spans="1:12" ht="19.5">
      <c r="A1" s="4" t="s">
        <v>7</v>
      </c>
      <c r="B1" s="4" t="s">
        <v>45</v>
      </c>
      <c r="C1" s="4" t="s">
        <v>46</v>
      </c>
      <c r="D1" s="4" t="s">
        <v>40</v>
      </c>
      <c r="E1" s="4" t="s">
        <v>0</v>
      </c>
      <c r="F1" s="4" t="s">
        <v>1</v>
      </c>
      <c r="G1" s="4" t="s">
        <v>3</v>
      </c>
      <c r="H1" s="4" t="s">
        <v>8</v>
      </c>
      <c r="I1" s="4" t="s">
        <v>9</v>
      </c>
      <c r="J1" s="2"/>
      <c r="K1" s="2"/>
      <c r="L1" s="2"/>
    </row>
    <row r="2" spans="1:12" ht="19.5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</row>
    <row r="3" spans="1:12" ht="19.5">
      <c r="A3" s="4"/>
      <c r="B3" s="8">
        <v>280</v>
      </c>
      <c r="C3" s="4">
        <f>B3*10^6</f>
        <v>280000000</v>
      </c>
      <c r="D3" s="8">
        <v>5000</v>
      </c>
      <c r="E3" s="8">
        <v>2</v>
      </c>
      <c r="F3" s="4">
        <f>6*D3*E3</f>
        <v>60000</v>
      </c>
      <c r="G3" s="4">
        <f>F3/C3</f>
        <v>0.00021428571428571427</v>
      </c>
      <c r="H3" s="4">
        <f>G3^(1/3)</f>
        <v>0.05984084805885753</v>
      </c>
      <c r="I3" s="12">
        <f>H3*10^3</f>
        <v>59.84084805885753</v>
      </c>
      <c r="J3" s="2"/>
      <c r="K3" s="2"/>
      <c r="L3" s="2"/>
    </row>
    <row r="4" spans="1:12" ht="19.5">
      <c r="A4" s="4"/>
      <c r="B4" s="8"/>
      <c r="C4" s="4"/>
      <c r="D4" s="8"/>
      <c r="E4" s="8"/>
      <c r="F4" s="4"/>
      <c r="G4" s="4"/>
      <c r="H4" s="4"/>
      <c r="I4" s="12"/>
      <c r="J4" s="2"/>
      <c r="K4" s="2"/>
      <c r="L4" s="2"/>
    </row>
    <row r="5" spans="1:12" ht="19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9.5">
      <c r="A6" s="4" t="s">
        <v>41</v>
      </c>
      <c r="B6" s="4" t="s">
        <v>45</v>
      </c>
      <c r="C6" s="4" t="s">
        <v>46</v>
      </c>
      <c r="D6" s="4" t="s">
        <v>40</v>
      </c>
      <c r="E6" s="4" t="s">
        <v>0</v>
      </c>
      <c r="F6" s="4" t="s">
        <v>1</v>
      </c>
      <c r="G6" s="4" t="s">
        <v>2</v>
      </c>
      <c r="H6" s="4" t="s">
        <v>3</v>
      </c>
      <c r="I6" s="4" t="s">
        <v>14</v>
      </c>
      <c r="J6" s="4" t="s">
        <v>15</v>
      </c>
      <c r="K6" s="2"/>
      <c r="L6" s="2"/>
    </row>
    <row r="7" spans="1:12" ht="19.5">
      <c r="A7" s="4"/>
      <c r="B7" s="4"/>
      <c r="C7" s="4"/>
      <c r="D7" s="4"/>
      <c r="E7" s="4"/>
      <c r="F7" s="4"/>
      <c r="G7" s="4"/>
      <c r="H7" s="4"/>
      <c r="I7" s="4"/>
      <c r="J7" s="4"/>
      <c r="K7" s="2"/>
      <c r="L7" s="2"/>
    </row>
    <row r="8" spans="1:12" ht="19.5">
      <c r="A8" s="4"/>
      <c r="B8" s="8">
        <v>360</v>
      </c>
      <c r="C8" s="4">
        <f>B8*10^6</f>
        <v>360000000</v>
      </c>
      <c r="D8" s="8">
        <v>12000</v>
      </c>
      <c r="E8" s="8">
        <v>1.75</v>
      </c>
      <c r="F8" s="4">
        <f>32*D8*E8</f>
        <v>672000</v>
      </c>
      <c r="G8" s="4">
        <f>PI()*C8</f>
        <v>1130973355.2923255</v>
      </c>
      <c r="H8" s="4">
        <f>F8/G8</f>
        <v>0.0005941784542097426</v>
      </c>
      <c r="I8" s="4">
        <f>H8^(1/3)</f>
        <v>0.08406959718646084</v>
      </c>
      <c r="J8" s="12">
        <f>I8*10^3</f>
        <v>84.06959718646084</v>
      </c>
      <c r="K8" s="2"/>
      <c r="L8" s="2"/>
    </row>
    <row r="9" spans="1:12" ht="19.5">
      <c r="A9" s="4"/>
      <c r="B9" s="8"/>
      <c r="C9" s="4"/>
      <c r="D9" s="8"/>
      <c r="E9" s="8"/>
      <c r="F9" s="4"/>
      <c r="G9" s="4"/>
      <c r="H9" s="4"/>
      <c r="I9" s="4"/>
      <c r="J9" s="12"/>
      <c r="K9" s="2"/>
      <c r="L9" s="2"/>
    </row>
    <row r="10" spans="1:12" ht="19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 customHeight="1">
      <c r="A11" s="4" t="s">
        <v>6</v>
      </c>
      <c r="B11" s="4" t="s">
        <v>45</v>
      </c>
      <c r="C11" s="4" t="s">
        <v>46</v>
      </c>
      <c r="D11" s="4" t="s">
        <v>40</v>
      </c>
      <c r="E11" s="4" t="s">
        <v>0</v>
      </c>
      <c r="F11" s="4" t="s">
        <v>1</v>
      </c>
      <c r="G11" s="4" t="s">
        <v>2</v>
      </c>
      <c r="H11" s="4" t="s">
        <v>3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10">
        <v>300</v>
      </c>
      <c r="C13" s="11">
        <f>B13*10^6</f>
        <v>300000000</v>
      </c>
      <c r="D13" s="10">
        <v>4500</v>
      </c>
      <c r="E13" s="10">
        <v>2</v>
      </c>
      <c r="F13" s="11">
        <f>6*D13*E13</f>
        <v>54000</v>
      </c>
      <c r="G13" s="11">
        <f>(K13^2)*C13</f>
        <v>75000000</v>
      </c>
      <c r="H13" s="11">
        <f>F13/G13</f>
        <v>0.00072</v>
      </c>
      <c r="I13" s="11">
        <f>H13^(1/3)</f>
        <v>0.08962809493114329</v>
      </c>
      <c r="J13" s="12">
        <f>I13*10^3</f>
        <v>89.6280949311433</v>
      </c>
      <c r="K13" s="10">
        <v>0.5</v>
      </c>
      <c r="L13" s="12">
        <f>K13*J13</f>
        <v>44.81404746557165</v>
      </c>
    </row>
    <row r="14" spans="1:12" ht="15">
      <c r="A14" s="4"/>
      <c r="B14" s="10"/>
      <c r="C14" s="11"/>
      <c r="D14" s="10"/>
      <c r="E14" s="10"/>
      <c r="F14" s="11"/>
      <c r="G14" s="11"/>
      <c r="H14" s="11"/>
      <c r="I14" s="11"/>
      <c r="J14" s="12"/>
      <c r="K14" s="10"/>
      <c r="L14" s="12"/>
    </row>
    <row r="15" ht="15">
      <c r="A15" s="1"/>
    </row>
    <row r="16" spans="1:12" ht="14.25" customHeight="1">
      <c r="A16" s="4" t="s">
        <v>4</v>
      </c>
      <c r="B16" s="4" t="s">
        <v>45</v>
      </c>
      <c r="C16" s="4" t="s">
        <v>46</v>
      </c>
      <c r="D16" s="4" t="s">
        <v>40</v>
      </c>
      <c r="E16" s="4" t="s">
        <v>0</v>
      </c>
      <c r="F16" s="4" t="s">
        <v>1</v>
      </c>
      <c r="G16" s="4" t="s">
        <v>2</v>
      </c>
      <c r="H16" s="4" t="s">
        <v>3</v>
      </c>
      <c r="I16" s="4" t="s">
        <v>17</v>
      </c>
      <c r="J16" s="4" t="s">
        <v>15</v>
      </c>
      <c r="K16" s="4" t="s">
        <v>16</v>
      </c>
      <c r="L16" s="4" t="s">
        <v>18</v>
      </c>
    </row>
    <row r="17" spans="1:12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10">
        <v>300</v>
      </c>
      <c r="C18" s="11">
        <f>B18*10^6</f>
        <v>300000000</v>
      </c>
      <c r="D18" s="10">
        <v>7000</v>
      </c>
      <c r="E18" s="10">
        <v>2.5</v>
      </c>
      <c r="F18" s="11">
        <f>32*D18*E18</f>
        <v>560000</v>
      </c>
      <c r="G18" s="11">
        <f>PI()*C18*(1-K18^4)</f>
        <v>556438890.803824</v>
      </c>
      <c r="H18" s="11">
        <f>F18/G18</f>
        <v>0.0010063998208159602</v>
      </c>
      <c r="I18" s="11">
        <f>H18^(1/3)</f>
        <v>0.10021287388607024</v>
      </c>
      <c r="J18" s="12">
        <f>I18*10^3</f>
        <v>100.21287388607024</v>
      </c>
      <c r="K18" s="10">
        <v>0.8</v>
      </c>
      <c r="L18" s="12">
        <f>K18*J18</f>
        <v>80.1702991088562</v>
      </c>
    </row>
    <row r="19" spans="1:12" ht="15">
      <c r="A19" s="4"/>
      <c r="B19" s="10"/>
      <c r="C19" s="11"/>
      <c r="D19" s="10"/>
      <c r="E19" s="10"/>
      <c r="F19" s="11"/>
      <c r="G19" s="11"/>
      <c r="H19" s="11"/>
      <c r="I19" s="11"/>
      <c r="J19" s="12"/>
      <c r="K19" s="10"/>
      <c r="L19" s="12"/>
    </row>
    <row r="21" spans="1:12" ht="14.25" customHeight="1">
      <c r="A21" s="4" t="s">
        <v>5</v>
      </c>
      <c r="B21" s="4" t="s">
        <v>45</v>
      </c>
      <c r="C21" s="4" t="s">
        <v>46</v>
      </c>
      <c r="D21" s="4" t="s">
        <v>40</v>
      </c>
      <c r="E21" s="4" t="s">
        <v>0</v>
      </c>
      <c r="F21" s="4" t="s">
        <v>1</v>
      </c>
      <c r="G21" s="4" t="s">
        <v>2</v>
      </c>
      <c r="H21" s="4" t="s">
        <v>3</v>
      </c>
      <c r="I21" s="4" t="s">
        <v>23</v>
      </c>
      <c r="J21" s="4" t="s">
        <v>19</v>
      </c>
      <c r="K21" s="4" t="s">
        <v>20</v>
      </c>
      <c r="L21" s="4" t="s">
        <v>11</v>
      </c>
    </row>
    <row r="22" spans="1:1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10">
        <v>280</v>
      </c>
      <c r="C23" s="11">
        <f>B23*10^6</f>
        <v>280000000</v>
      </c>
      <c r="D23" s="10">
        <v>8000</v>
      </c>
      <c r="E23" s="10">
        <v>2</v>
      </c>
      <c r="F23" s="11">
        <f>6*D23*E23</f>
        <v>96000</v>
      </c>
      <c r="G23" s="11">
        <f>C23*(1-K23^4)</f>
        <v>230018249.99999997</v>
      </c>
      <c r="H23" s="11">
        <f>F23/G23</f>
        <v>0.00041735818788291804</v>
      </c>
      <c r="I23" s="11">
        <f>H23^(1/3)</f>
        <v>0.07473137609099188</v>
      </c>
      <c r="J23" s="12">
        <f>I23*10^3</f>
        <v>74.73137609099189</v>
      </c>
      <c r="K23" s="10">
        <v>0.65</v>
      </c>
      <c r="L23" s="12">
        <f>K23*J23</f>
        <v>48.575394459144725</v>
      </c>
    </row>
    <row r="24" spans="1:12" ht="15">
      <c r="A24" s="4"/>
      <c r="B24" s="10"/>
      <c r="C24" s="11"/>
      <c r="D24" s="10"/>
      <c r="E24" s="10"/>
      <c r="F24" s="11"/>
      <c r="G24" s="11"/>
      <c r="H24" s="11"/>
      <c r="I24" s="11"/>
      <c r="J24" s="12"/>
      <c r="K24" s="10"/>
      <c r="L24" s="12"/>
    </row>
    <row r="26" spans="1:8" ht="15" customHeight="1">
      <c r="A26" s="4" t="s">
        <v>21</v>
      </c>
      <c r="B26" s="4" t="s">
        <v>45</v>
      </c>
      <c r="C26" s="4" t="s">
        <v>46</v>
      </c>
      <c r="D26" s="5" t="s">
        <v>40</v>
      </c>
      <c r="E26" s="4" t="s">
        <v>0</v>
      </c>
      <c r="F26" s="4" t="s">
        <v>1</v>
      </c>
      <c r="G26" s="4" t="s">
        <v>22</v>
      </c>
      <c r="H26" s="4" t="s">
        <v>24</v>
      </c>
    </row>
    <row r="27" spans="1:8" ht="15" customHeight="1">
      <c r="A27" s="4"/>
      <c r="B27" s="4"/>
      <c r="C27" s="4"/>
      <c r="D27" s="6"/>
      <c r="E27" s="4"/>
      <c r="F27" s="4"/>
      <c r="G27" s="4"/>
      <c r="H27" s="4"/>
    </row>
    <row r="28" spans="1:8" ht="15" customHeight="1">
      <c r="A28" s="4"/>
      <c r="B28" s="8">
        <v>140</v>
      </c>
      <c r="C28" s="4">
        <f>B28*10^6</f>
        <v>140000000</v>
      </c>
      <c r="D28" s="8">
        <v>37500</v>
      </c>
      <c r="E28" s="8">
        <v>1</v>
      </c>
      <c r="F28" s="4">
        <f>E28*D28</f>
        <v>37500</v>
      </c>
      <c r="G28" s="9">
        <f>F28/C28</f>
        <v>0.00026785714285714287</v>
      </c>
      <c r="H28" s="7">
        <f>G28*10^6</f>
        <v>267.8571428571429</v>
      </c>
    </row>
    <row r="29" spans="1:8" ht="15" customHeight="1">
      <c r="A29" s="4"/>
      <c r="B29" s="8"/>
      <c r="C29" s="4"/>
      <c r="D29" s="8"/>
      <c r="E29" s="8"/>
      <c r="F29" s="4"/>
      <c r="G29" s="9"/>
      <c r="H29" s="7"/>
    </row>
    <row r="31" spans="1:10" ht="19.5" customHeight="1">
      <c r="A31" s="4" t="s">
        <v>27</v>
      </c>
      <c r="B31" s="4" t="s">
        <v>45</v>
      </c>
      <c r="C31" s="4" t="s">
        <v>46</v>
      </c>
      <c r="D31" s="4" t="s">
        <v>25</v>
      </c>
      <c r="E31" s="4" t="s">
        <v>0</v>
      </c>
      <c r="F31" s="4" t="s">
        <v>1</v>
      </c>
      <c r="G31" s="5" t="s">
        <v>2</v>
      </c>
      <c r="H31" s="5" t="s">
        <v>29</v>
      </c>
      <c r="I31" s="5" t="s">
        <v>30</v>
      </c>
      <c r="J31" s="4" t="s">
        <v>26</v>
      </c>
    </row>
    <row r="32" spans="1:10" ht="19.5" customHeight="1">
      <c r="A32" s="4"/>
      <c r="B32" s="4"/>
      <c r="C32" s="4"/>
      <c r="D32" s="4"/>
      <c r="E32" s="4"/>
      <c r="F32" s="4"/>
      <c r="G32" s="6"/>
      <c r="H32" s="6"/>
      <c r="I32" s="6"/>
      <c r="J32" s="4"/>
    </row>
    <row r="33" spans="1:10" ht="19.5" customHeight="1">
      <c r="A33" s="4"/>
      <c r="B33" s="8">
        <v>0</v>
      </c>
      <c r="C33" s="4">
        <f>B33*10^6</f>
        <v>0</v>
      </c>
      <c r="D33" s="8">
        <v>0</v>
      </c>
      <c r="E33" s="8">
        <v>0</v>
      </c>
      <c r="F33" s="4">
        <f>C33*PI()*(H33^4-I33^4)</f>
        <v>0</v>
      </c>
      <c r="G33" s="5">
        <f>32*H33*D33*E33</f>
        <v>0</v>
      </c>
      <c r="H33" s="13">
        <v>0</v>
      </c>
      <c r="I33" s="13">
        <v>0</v>
      </c>
      <c r="J33" s="12" t="e">
        <f>F33/G33</f>
        <v>#DIV/0!</v>
      </c>
    </row>
    <row r="34" spans="1:10" ht="19.5" customHeight="1">
      <c r="A34" s="4"/>
      <c r="B34" s="8"/>
      <c r="C34" s="4"/>
      <c r="D34" s="8"/>
      <c r="E34" s="8"/>
      <c r="F34" s="4"/>
      <c r="G34" s="6"/>
      <c r="H34" s="14"/>
      <c r="I34" s="14"/>
      <c r="J34" s="12"/>
    </row>
    <row r="36" spans="1:9" ht="15" customHeight="1">
      <c r="A36" s="4" t="s">
        <v>28</v>
      </c>
      <c r="B36" s="4" t="s">
        <v>45</v>
      </c>
      <c r="C36" s="4" t="s">
        <v>46</v>
      </c>
      <c r="D36" s="4" t="s">
        <v>25</v>
      </c>
      <c r="E36" s="4" t="s">
        <v>0</v>
      </c>
      <c r="F36" s="4" t="s">
        <v>1</v>
      </c>
      <c r="G36" s="5" t="s">
        <v>2</v>
      </c>
      <c r="H36" s="5" t="s">
        <v>31</v>
      </c>
      <c r="I36" s="4" t="s">
        <v>26</v>
      </c>
    </row>
    <row r="37" spans="1:9" ht="15" customHeight="1">
      <c r="A37" s="4"/>
      <c r="B37" s="4"/>
      <c r="C37" s="4"/>
      <c r="D37" s="4"/>
      <c r="E37" s="4"/>
      <c r="F37" s="4"/>
      <c r="G37" s="6"/>
      <c r="H37" s="6"/>
      <c r="I37" s="4"/>
    </row>
    <row r="38" spans="1:9" ht="15" customHeight="1">
      <c r="A38" s="4"/>
      <c r="B38" s="8">
        <v>280</v>
      </c>
      <c r="C38" s="4">
        <f>B38*10^6</f>
        <v>280000000</v>
      </c>
      <c r="D38" s="8">
        <v>1.8</v>
      </c>
      <c r="E38" s="8">
        <v>2</v>
      </c>
      <c r="F38" s="4">
        <f>C38*(H38^3)</f>
        <v>171955.00000000006</v>
      </c>
      <c r="G38" s="5">
        <f>6*E38*D38</f>
        <v>21.6</v>
      </c>
      <c r="H38" s="13">
        <v>0.085</v>
      </c>
      <c r="I38" s="12">
        <f>F38/G38</f>
        <v>7960.879629629631</v>
      </c>
    </row>
    <row r="39" spans="1:9" ht="15" customHeight="1">
      <c r="A39" s="4"/>
      <c r="B39" s="8"/>
      <c r="C39" s="4"/>
      <c r="D39" s="8"/>
      <c r="E39" s="8"/>
      <c r="F39" s="4"/>
      <c r="G39" s="6"/>
      <c r="H39" s="14"/>
      <c r="I39" s="12"/>
    </row>
    <row r="41" spans="1:10" ht="15" customHeight="1">
      <c r="A41" s="4" t="s">
        <v>32</v>
      </c>
      <c r="B41" s="4" t="s">
        <v>45</v>
      </c>
      <c r="C41" s="4" t="s">
        <v>46</v>
      </c>
      <c r="D41" s="4" t="s">
        <v>25</v>
      </c>
      <c r="E41" s="4" t="s">
        <v>0</v>
      </c>
      <c r="F41" s="4" t="s">
        <v>1</v>
      </c>
      <c r="G41" s="5" t="s">
        <v>2</v>
      </c>
      <c r="H41" s="5" t="s">
        <v>33</v>
      </c>
      <c r="I41" s="5" t="s">
        <v>34</v>
      </c>
      <c r="J41" s="4" t="s">
        <v>26</v>
      </c>
    </row>
    <row r="42" spans="1:10" ht="15" customHeight="1">
      <c r="A42" s="4"/>
      <c r="B42" s="4"/>
      <c r="C42" s="4"/>
      <c r="D42" s="4"/>
      <c r="E42" s="4"/>
      <c r="F42" s="4"/>
      <c r="G42" s="6"/>
      <c r="H42" s="6"/>
      <c r="I42" s="6"/>
      <c r="J42" s="4"/>
    </row>
    <row r="43" spans="1:10" ht="15">
      <c r="A43" s="4"/>
      <c r="B43" s="8">
        <v>0</v>
      </c>
      <c r="C43" s="4">
        <f>B43*10^6</f>
        <v>0</v>
      </c>
      <c r="D43" s="8">
        <v>0</v>
      </c>
      <c r="E43" s="8">
        <v>0</v>
      </c>
      <c r="F43" s="4">
        <f>(C43)*(H43)*(I45^2)</f>
        <v>0</v>
      </c>
      <c r="G43" s="5">
        <f>6*E43*D43</f>
        <v>0</v>
      </c>
      <c r="H43" s="13">
        <v>0</v>
      </c>
      <c r="I43" s="13">
        <v>0</v>
      </c>
      <c r="J43" s="15" t="e">
        <f>F43/G43</f>
        <v>#DIV/0!</v>
      </c>
    </row>
    <row r="44" spans="1:10" ht="15">
      <c r="A44" s="4"/>
      <c r="B44" s="8"/>
      <c r="C44" s="4"/>
      <c r="D44" s="8"/>
      <c r="E44" s="8"/>
      <c r="F44" s="4"/>
      <c r="G44" s="6"/>
      <c r="H44" s="14"/>
      <c r="I44" s="14"/>
      <c r="J44" s="15"/>
    </row>
  </sheetData>
  <sheetProtection/>
  <mergeCells count="175">
    <mergeCell ref="J41:J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1:A44"/>
    <mergeCell ref="B41:B42"/>
    <mergeCell ref="C41:C42"/>
    <mergeCell ref="D41:D42"/>
    <mergeCell ref="E41:E42"/>
    <mergeCell ref="F41:F42"/>
    <mergeCell ref="G41:G42"/>
    <mergeCell ref="H41:H42"/>
    <mergeCell ref="I41:I42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A36:A39"/>
    <mergeCell ref="B36:B37"/>
    <mergeCell ref="C36:C37"/>
    <mergeCell ref="D36:D37"/>
    <mergeCell ref="E36:E37"/>
    <mergeCell ref="F36:F37"/>
    <mergeCell ref="G36:G37"/>
    <mergeCell ref="H36:H37"/>
    <mergeCell ref="A31:A34"/>
    <mergeCell ref="B31:B32"/>
    <mergeCell ref="C31:C32"/>
    <mergeCell ref="D31:D32"/>
    <mergeCell ref="E31:E32"/>
    <mergeCell ref="F31:F32"/>
    <mergeCell ref="J31:J32"/>
    <mergeCell ref="B33:B34"/>
    <mergeCell ref="C33:C34"/>
    <mergeCell ref="D33:D34"/>
    <mergeCell ref="E33:E34"/>
    <mergeCell ref="F33:F34"/>
    <mergeCell ref="J33:J34"/>
    <mergeCell ref="G33:G34"/>
    <mergeCell ref="G31:G32"/>
    <mergeCell ref="H31:H32"/>
    <mergeCell ref="H33:H34"/>
    <mergeCell ref="I31:I32"/>
    <mergeCell ref="I33:I34"/>
    <mergeCell ref="H3:H4"/>
    <mergeCell ref="F1:F2"/>
    <mergeCell ref="G1:G2"/>
    <mergeCell ref="F3:F4"/>
    <mergeCell ref="G3:G4"/>
    <mergeCell ref="C1:C2"/>
    <mergeCell ref="D1:D2"/>
    <mergeCell ref="E1:E2"/>
    <mergeCell ref="C3:C4"/>
    <mergeCell ref="D3:D4"/>
    <mergeCell ref="E3:E4"/>
    <mergeCell ref="K11:K12"/>
    <mergeCell ref="K13:K14"/>
    <mergeCell ref="L11:L12"/>
    <mergeCell ref="L13:L14"/>
    <mergeCell ref="B8:B9"/>
    <mergeCell ref="C8:C9"/>
    <mergeCell ref="D8:D9"/>
    <mergeCell ref="F13:F14"/>
    <mergeCell ref="G13:G14"/>
    <mergeCell ref="H13:H14"/>
    <mergeCell ref="I13:I14"/>
    <mergeCell ref="J13:J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13:B14"/>
    <mergeCell ref="C13:C14"/>
    <mergeCell ref="D13:D14"/>
    <mergeCell ref="E8:E9"/>
    <mergeCell ref="F8:F9"/>
    <mergeCell ref="G8:G9"/>
    <mergeCell ref="H8:H9"/>
    <mergeCell ref="I8:I9"/>
    <mergeCell ref="J8:J9"/>
    <mergeCell ref="A11:A14"/>
    <mergeCell ref="A6:A9"/>
    <mergeCell ref="A1:A4"/>
    <mergeCell ref="J6:J7"/>
    <mergeCell ref="B6:B7"/>
    <mergeCell ref="C6:C7"/>
    <mergeCell ref="D6:D7"/>
    <mergeCell ref="E6:E7"/>
    <mergeCell ref="E13:E14"/>
    <mergeCell ref="I1:I2"/>
    <mergeCell ref="I3:I4"/>
    <mergeCell ref="B1:B2"/>
    <mergeCell ref="B3:B4"/>
    <mergeCell ref="F6:F7"/>
    <mergeCell ref="G6:G7"/>
    <mergeCell ref="H6:H7"/>
    <mergeCell ref="I6:I7"/>
    <mergeCell ref="H1:H2"/>
    <mergeCell ref="G16:G17"/>
    <mergeCell ref="H16:H17"/>
    <mergeCell ref="I16:I17"/>
    <mergeCell ref="J16:J17"/>
    <mergeCell ref="K16:K17"/>
    <mergeCell ref="L16:L17"/>
    <mergeCell ref="A16:A19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L18:L19"/>
    <mergeCell ref="F18:F19"/>
    <mergeCell ref="G18:G19"/>
    <mergeCell ref="H18:H19"/>
    <mergeCell ref="I18:I19"/>
    <mergeCell ref="J18:J19"/>
    <mergeCell ref="K18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6:A29"/>
    <mergeCell ref="B26:B27"/>
    <mergeCell ref="C26:C27"/>
    <mergeCell ref="D26:D27"/>
    <mergeCell ref="E26:E27"/>
    <mergeCell ref="H28:H29"/>
    <mergeCell ref="H26:H27"/>
    <mergeCell ref="F26:F27"/>
    <mergeCell ref="G26:G27"/>
    <mergeCell ref="B28:B29"/>
    <mergeCell ref="C28:C29"/>
    <mergeCell ref="D28:D29"/>
    <mergeCell ref="E28:E29"/>
    <mergeCell ref="F28:F29"/>
    <mergeCell ref="G28:G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1.57421875" style="0" bestFit="1" customWidth="1"/>
    <col min="2" max="2" width="15.140625" style="0" bestFit="1" customWidth="1"/>
    <col min="3" max="3" width="15.57421875" style="0" bestFit="1" customWidth="1"/>
    <col min="4" max="4" width="15.421875" style="0" bestFit="1" customWidth="1"/>
    <col min="5" max="5" width="6.00390625" style="0" bestFit="1" customWidth="1"/>
    <col min="6" max="6" width="19.57421875" style="0" customWidth="1"/>
    <col min="7" max="7" width="20.57421875" style="0" bestFit="1" customWidth="1"/>
    <col min="8" max="8" width="14.28125" style="0" bestFit="1" customWidth="1"/>
    <col min="9" max="10" width="21.00390625" style="0" bestFit="1" customWidth="1"/>
  </cols>
  <sheetData>
    <row r="1" spans="1:10" ht="15" customHeight="1">
      <c r="A1" s="5" t="s">
        <v>27</v>
      </c>
      <c r="B1" s="4" t="s">
        <v>45</v>
      </c>
      <c r="C1" s="4" t="s">
        <v>46</v>
      </c>
      <c r="D1" s="5" t="s">
        <v>25</v>
      </c>
      <c r="E1" s="5" t="s">
        <v>0</v>
      </c>
      <c r="F1" s="5" t="s">
        <v>1</v>
      </c>
      <c r="G1" s="5" t="s">
        <v>2</v>
      </c>
      <c r="H1" s="5" t="s">
        <v>29</v>
      </c>
      <c r="I1" s="5" t="s">
        <v>30</v>
      </c>
      <c r="J1" s="5" t="s">
        <v>26</v>
      </c>
    </row>
    <row r="2" spans="1:10" ht="15" customHeight="1">
      <c r="A2" s="18"/>
      <c r="B2" s="4"/>
      <c r="C2" s="4"/>
      <c r="D2" s="6"/>
      <c r="E2" s="6"/>
      <c r="F2" s="6"/>
      <c r="G2" s="6"/>
      <c r="H2" s="6"/>
      <c r="I2" s="6"/>
      <c r="J2" s="6"/>
    </row>
    <row r="3" spans="1:10" ht="15">
      <c r="A3" s="18"/>
      <c r="B3" s="13">
        <v>280</v>
      </c>
      <c r="C3" s="5">
        <f>B3*10^6</f>
        <v>280000000</v>
      </c>
      <c r="D3" s="13">
        <v>3</v>
      </c>
      <c r="E3" s="13">
        <v>1.5</v>
      </c>
      <c r="F3" s="5">
        <f>C3*PI()*(H3^4-I3^4)</f>
        <v>20328.067964134454</v>
      </c>
      <c r="G3" s="5">
        <f>32*H3*D3*E3</f>
        <v>11.52</v>
      </c>
      <c r="H3" s="13">
        <v>0.08</v>
      </c>
      <c r="I3" s="13">
        <v>0.065</v>
      </c>
      <c r="J3" s="16">
        <f>F3/G3</f>
        <v>1764.5892329977826</v>
      </c>
    </row>
    <row r="4" spans="1:10" ht="15">
      <c r="A4" s="6"/>
      <c r="B4" s="14"/>
      <c r="C4" s="6"/>
      <c r="D4" s="14"/>
      <c r="E4" s="14"/>
      <c r="F4" s="6"/>
      <c r="G4" s="6"/>
      <c r="H4" s="14"/>
      <c r="I4" s="14"/>
      <c r="J4" s="17"/>
    </row>
    <row r="6" spans="1:9" ht="15" customHeight="1">
      <c r="A6" s="5" t="s">
        <v>28</v>
      </c>
      <c r="B6" s="4" t="s">
        <v>45</v>
      </c>
      <c r="C6" s="4" t="s">
        <v>46</v>
      </c>
      <c r="D6" s="5" t="s">
        <v>25</v>
      </c>
      <c r="E6" s="5" t="s">
        <v>0</v>
      </c>
      <c r="F6" s="5" t="s">
        <v>1</v>
      </c>
      <c r="G6" s="5" t="s">
        <v>2</v>
      </c>
      <c r="H6" s="5" t="s">
        <v>31</v>
      </c>
      <c r="I6" s="5" t="s">
        <v>26</v>
      </c>
    </row>
    <row r="7" spans="1:9" ht="15" customHeight="1">
      <c r="A7" s="18"/>
      <c r="B7" s="4"/>
      <c r="C7" s="4"/>
      <c r="D7" s="6"/>
      <c r="E7" s="6"/>
      <c r="F7" s="6"/>
      <c r="G7" s="6"/>
      <c r="H7" s="6"/>
      <c r="I7" s="6"/>
    </row>
    <row r="8" spans="1:9" ht="15">
      <c r="A8" s="18"/>
      <c r="B8" s="13">
        <v>450</v>
      </c>
      <c r="C8" s="5">
        <f>B8*10^6</f>
        <v>450000000</v>
      </c>
      <c r="D8" s="13">
        <v>41</v>
      </c>
      <c r="E8" s="13">
        <v>3</v>
      </c>
      <c r="F8" s="5">
        <f>C8*(H8^3)</f>
        <v>97200</v>
      </c>
      <c r="G8" s="5">
        <f>6*E8*D8</f>
        <v>738</v>
      </c>
      <c r="H8" s="13">
        <v>0.06</v>
      </c>
      <c r="I8" s="16">
        <f>F8/G8</f>
        <v>131.70731707317074</v>
      </c>
    </row>
    <row r="9" spans="1:9" ht="15">
      <c r="A9" s="6"/>
      <c r="B9" s="14"/>
      <c r="C9" s="6"/>
      <c r="D9" s="14"/>
      <c r="E9" s="14"/>
      <c r="F9" s="6"/>
      <c r="G9" s="6"/>
      <c r="H9" s="14"/>
      <c r="I9" s="17"/>
    </row>
    <row r="11" spans="1:10" ht="15" customHeight="1">
      <c r="A11" s="5" t="s">
        <v>32</v>
      </c>
      <c r="B11" s="4" t="s">
        <v>45</v>
      </c>
      <c r="C11" s="4" t="s">
        <v>46</v>
      </c>
      <c r="D11" s="5" t="s">
        <v>25</v>
      </c>
      <c r="E11" s="5" t="s">
        <v>0</v>
      </c>
      <c r="F11" s="5" t="s">
        <v>1</v>
      </c>
      <c r="G11" s="5" t="s">
        <v>2</v>
      </c>
      <c r="H11" s="5" t="s">
        <v>38</v>
      </c>
      <c r="I11" s="5" t="s">
        <v>42</v>
      </c>
      <c r="J11" s="5" t="s">
        <v>26</v>
      </c>
    </row>
    <row r="12" spans="1:10" ht="15" customHeight="1">
      <c r="A12" s="18"/>
      <c r="B12" s="4"/>
      <c r="C12" s="4"/>
      <c r="D12" s="6"/>
      <c r="E12" s="6"/>
      <c r="F12" s="6"/>
      <c r="G12" s="6"/>
      <c r="H12" s="6"/>
      <c r="I12" s="6"/>
      <c r="J12" s="6"/>
    </row>
    <row r="13" spans="1:10" ht="15">
      <c r="A13" s="18"/>
      <c r="B13" s="13">
        <v>360</v>
      </c>
      <c r="C13" s="5">
        <f>B13*10^6</f>
        <v>360000000</v>
      </c>
      <c r="D13" s="13">
        <v>4</v>
      </c>
      <c r="E13" s="13">
        <v>2.5</v>
      </c>
      <c r="F13" s="5">
        <f>C13*H13*I13^2</f>
        <v>466560</v>
      </c>
      <c r="G13" s="5">
        <f>6*E13*D13</f>
        <v>60</v>
      </c>
      <c r="H13" s="13">
        <v>0.09</v>
      </c>
      <c r="I13" s="13">
        <v>0.12</v>
      </c>
      <c r="J13" s="19">
        <f>F13/G13</f>
        <v>7776</v>
      </c>
    </row>
    <row r="14" spans="1:10" ht="15">
      <c r="A14" s="6"/>
      <c r="B14" s="14"/>
      <c r="C14" s="6"/>
      <c r="D14" s="14"/>
      <c r="E14" s="14"/>
      <c r="F14" s="6"/>
      <c r="G14" s="6"/>
      <c r="H14" s="14"/>
      <c r="I14" s="14"/>
      <c r="J14" s="20"/>
    </row>
    <row r="16" spans="1:9" ht="15" customHeight="1">
      <c r="A16" s="5" t="s">
        <v>35</v>
      </c>
      <c r="B16" s="4" t="s">
        <v>45</v>
      </c>
      <c r="C16" s="4" t="s">
        <v>46</v>
      </c>
      <c r="D16" s="5" t="s">
        <v>25</v>
      </c>
      <c r="E16" s="5" t="s">
        <v>0</v>
      </c>
      <c r="F16" s="5" t="s">
        <v>1</v>
      </c>
      <c r="G16" s="5" t="s">
        <v>2</v>
      </c>
      <c r="H16" s="5" t="s">
        <v>30</v>
      </c>
      <c r="I16" s="5" t="s">
        <v>26</v>
      </c>
    </row>
    <row r="17" spans="1:9" ht="15" customHeight="1">
      <c r="A17" s="18"/>
      <c r="B17" s="4"/>
      <c r="C17" s="4"/>
      <c r="D17" s="6"/>
      <c r="E17" s="6"/>
      <c r="F17" s="6"/>
      <c r="G17" s="6"/>
      <c r="H17" s="6"/>
      <c r="I17" s="6"/>
    </row>
    <row r="18" spans="1:9" ht="15">
      <c r="A18" s="18"/>
      <c r="B18" s="13">
        <v>300</v>
      </c>
      <c r="C18" s="5">
        <f>B18*10^6</f>
        <v>300000000</v>
      </c>
      <c r="D18" s="13">
        <v>1</v>
      </c>
      <c r="E18" s="13">
        <v>2</v>
      </c>
      <c r="F18" s="5">
        <f>C18*PI()*H18^3</f>
        <v>323269.8840543898</v>
      </c>
      <c r="G18" s="5">
        <f>32*E18*D18</f>
        <v>64</v>
      </c>
      <c r="H18" s="13">
        <v>0.07</v>
      </c>
      <c r="I18" s="16">
        <f>F18/G18</f>
        <v>5051.09193834984</v>
      </c>
    </row>
    <row r="19" spans="1:9" ht="15">
      <c r="A19" s="6"/>
      <c r="B19" s="14"/>
      <c r="C19" s="6"/>
      <c r="D19" s="14"/>
      <c r="E19" s="14"/>
      <c r="F19" s="6"/>
      <c r="G19" s="6"/>
      <c r="H19" s="14"/>
      <c r="I19" s="17"/>
    </row>
    <row r="21" spans="1:10" ht="15" customHeight="1">
      <c r="A21" s="5" t="s">
        <v>36</v>
      </c>
      <c r="B21" s="4" t="s">
        <v>45</v>
      </c>
      <c r="C21" s="4" t="s">
        <v>46</v>
      </c>
      <c r="D21" s="5" t="s">
        <v>25</v>
      </c>
      <c r="E21" s="5" t="s">
        <v>0</v>
      </c>
      <c r="F21" s="5" t="s">
        <v>1</v>
      </c>
      <c r="G21" s="5" t="s">
        <v>2</v>
      </c>
      <c r="H21" s="5" t="s">
        <v>37</v>
      </c>
      <c r="I21" s="5" t="s">
        <v>38</v>
      </c>
      <c r="J21" s="5" t="s">
        <v>26</v>
      </c>
    </row>
    <row r="22" spans="1:10" ht="15" customHeight="1">
      <c r="A22" s="18"/>
      <c r="B22" s="4"/>
      <c r="C22" s="4"/>
      <c r="D22" s="6"/>
      <c r="E22" s="6"/>
      <c r="F22" s="6"/>
      <c r="G22" s="6"/>
      <c r="H22" s="6"/>
      <c r="I22" s="6"/>
      <c r="J22" s="6"/>
    </row>
    <row r="23" spans="1:10" ht="15">
      <c r="A23" s="18"/>
      <c r="B23" s="13">
        <v>450</v>
      </c>
      <c r="C23" s="5">
        <f>B23*10^6</f>
        <v>450000000</v>
      </c>
      <c r="D23" s="13">
        <v>10.5</v>
      </c>
      <c r="E23" s="13">
        <v>3</v>
      </c>
      <c r="F23" s="5">
        <f>C23*(H23^4-I23^4)</f>
        <v>12600.000000000002</v>
      </c>
      <c r="G23" s="5">
        <f>6*H23*D23*E23</f>
        <v>15.120000000000001</v>
      </c>
      <c r="H23" s="13">
        <v>0.08</v>
      </c>
      <c r="I23" s="13">
        <v>0.06</v>
      </c>
      <c r="J23" s="16">
        <f>F23/G23</f>
        <v>833.3333333333334</v>
      </c>
    </row>
    <row r="24" spans="1:10" ht="15">
      <c r="A24" s="6"/>
      <c r="B24" s="14"/>
      <c r="C24" s="6"/>
      <c r="D24" s="14"/>
      <c r="E24" s="14"/>
      <c r="F24" s="6"/>
      <c r="G24" s="6"/>
      <c r="H24" s="14"/>
      <c r="I24" s="14"/>
      <c r="J24" s="17"/>
    </row>
    <row r="26" spans="1:9" ht="15" customHeight="1">
      <c r="A26" s="5" t="s">
        <v>39</v>
      </c>
      <c r="B26" s="4" t="s">
        <v>45</v>
      </c>
      <c r="C26" s="4" t="s">
        <v>46</v>
      </c>
      <c r="D26" s="5" t="s">
        <v>25</v>
      </c>
      <c r="E26" s="5" t="s">
        <v>0</v>
      </c>
      <c r="F26" s="5" t="s">
        <v>1</v>
      </c>
      <c r="G26" s="5" t="s">
        <v>2</v>
      </c>
      <c r="H26" s="5" t="s">
        <v>43</v>
      </c>
      <c r="I26" s="5" t="s">
        <v>26</v>
      </c>
    </row>
    <row r="27" spans="1:9" ht="15" customHeight="1">
      <c r="A27" s="18"/>
      <c r="B27" s="4"/>
      <c r="C27" s="4"/>
      <c r="D27" s="6"/>
      <c r="E27" s="6"/>
      <c r="F27" s="6"/>
      <c r="G27" s="6"/>
      <c r="H27" s="6"/>
      <c r="I27" s="6"/>
    </row>
    <row r="28" spans="1:9" ht="15">
      <c r="A28" s="18"/>
      <c r="B28" s="13">
        <v>180</v>
      </c>
      <c r="C28" s="5">
        <f>B28*10^6</f>
        <v>180000000</v>
      </c>
      <c r="D28" s="13">
        <v>1.8</v>
      </c>
      <c r="E28" s="13">
        <v>2</v>
      </c>
      <c r="F28" s="5">
        <f>C28*H28</f>
        <v>6840</v>
      </c>
      <c r="G28" s="5">
        <f>E28*D28</f>
        <v>3.6</v>
      </c>
      <c r="H28" s="13">
        <f>H31/1000000</f>
        <v>3.8E-05</v>
      </c>
      <c r="I28" s="16">
        <f>F28/G28</f>
        <v>1900</v>
      </c>
    </row>
    <row r="29" spans="1:9" ht="15">
      <c r="A29" s="6"/>
      <c r="B29" s="14"/>
      <c r="C29" s="6"/>
      <c r="D29" s="14"/>
      <c r="E29" s="14"/>
      <c r="F29" s="6"/>
      <c r="G29" s="6"/>
      <c r="H29" s="14"/>
      <c r="I29" s="17"/>
    </row>
    <row r="30" ht="15">
      <c r="H30" s="3" t="s">
        <v>44</v>
      </c>
    </row>
    <row r="31" ht="15">
      <c r="H31" s="3">
        <v>38</v>
      </c>
    </row>
  </sheetData>
  <sheetProtection/>
  <mergeCells count="108"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A26:A29"/>
    <mergeCell ref="B26:B27"/>
    <mergeCell ref="C26:C27"/>
    <mergeCell ref="D26:D27"/>
    <mergeCell ref="E26:E27"/>
    <mergeCell ref="F26:F27"/>
    <mergeCell ref="G26:G27"/>
    <mergeCell ref="A21:A24"/>
    <mergeCell ref="H26:H27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H23:H24"/>
    <mergeCell ref="I23:I24"/>
    <mergeCell ref="J23:J24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16:A19"/>
    <mergeCell ref="B16:B17"/>
    <mergeCell ref="C16:C17"/>
    <mergeCell ref="D16:D17"/>
    <mergeCell ref="E16:E17"/>
    <mergeCell ref="F16:F17"/>
    <mergeCell ref="G16:G17"/>
    <mergeCell ref="A11:A14"/>
    <mergeCell ref="H16:H17"/>
    <mergeCell ref="G11:G12"/>
    <mergeCell ref="H11:H12"/>
    <mergeCell ref="I11:I12"/>
    <mergeCell ref="J11:J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H13:H14"/>
    <mergeCell ref="I13:I14"/>
    <mergeCell ref="J13:J14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A6:A9"/>
    <mergeCell ref="B6:B7"/>
    <mergeCell ref="C6:C7"/>
    <mergeCell ref="D6:D7"/>
    <mergeCell ref="E6:E7"/>
    <mergeCell ref="F6:F7"/>
    <mergeCell ref="G6:G7"/>
    <mergeCell ref="A1:A4"/>
    <mergeCell ref="H6:H7"/>
    <mergeCell ref="G1:G2"/>
    <mergeCell ref="H1:H2"/>
    <mergeCell ref="I1:I2"/>
    <mergeCell ref="J1:J2"/>
    <mergeCell ref="B3:B4"/>
    <mergeCell ref="C3:C4"/>
    <mergeCell ref="D3:D4"/>
    <mergeCell ref="E3:E4"/>
    <mergeCell ref="F3:F4"/>
    <mergeCell ref="G3:G4"/>
    <mergeCell ref="B1:B2"/>
    <mergeCell ref="C1:C2"/>
    <mergeCell ref="D1:D2"/>
    <mergeCell ref="E1:E2"/>
    <mergeCell ref="F1:F2"/>
    <mergeCell ref="H3:H4"/>
    <mergeCell ref="I3:I4"/>
    <mergeCell ref="J3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Magno</dc:creator>
  <cp:keywords/>
  <dc:description/>
  <cp:lastModifiedBy>salaprof</cp:lastModifiedBy>
  <dcterms:created xsi:type="dcterms:W3CDTF">2013-04-25T17:28:31Z</dcterms:created>
  <dcterms:modified xsi:type="dcterms:W3CDTF">2014-04-15T10:52:21Z</dcterms:modified>
  <cp:category/>
  <cp:version/>
  <cp:contentType/>
  <cp:contentStatus/>
</cp:coreProperties>
</file>